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m/Dropbox/Werk/Healthy climate/Marketing/Subsidie MIA-VAMIL/"/>
    </mc:Choice>
  </mc:AlternateContent>
  <xr:revisionPtr revIDLastSave="0" documentId="13_ncr:1_{7A9B975A-31A8-794F-A947-4087C83985C0}" xr6:coauthVersionLast="47" xr6:coauthVersionMax="47" xr10:uidLastSave="{00000000-0000-0000-0000-000000000000}"/>
  <bookViews>
    <workbookView xWindow="-9560" yWindow="-28340" windowWidth="51200" windowHeight="28340" xr2:uid="{E67D61EC-781C-8946-AA26-A85805577E18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E10" i="1" s="1"/>
  <c r="K20" i="1"/>
  <c r="J16" i="1"/>
  <c r="K16" i="1" s="1"/>
  <c r="E6" i="1" l="1"/>
  <c r="D16" i="1"/>
  <c r="E16" i="1" s="1"/>
  <c r="E20" i="1"/>
  <c r="E5" i="1"/>
  <c r="E7" i="1" l="1"/>
  <c r="E12" i="1" s="1"/>
  <c r="D14" i="1" l="1"/>
  <c r="E14" i="1" s="1"/>
  <c r="D17" i="1" s="1"/>
  <c r="E17" i="1" s="1"/>
  <c r="E18" i="1" s="1"/>
  <c r="E22" i="1" s="1"/>
  <c r="C22" i="1" s="1"/>
  <c r="J14" i="1"/>
  <c r="K14" i="1" s="1"/>
  <c r="J17" i="1" s="1"/>
  <c r="K17" i="1" s="1"/>
  <c r="K18" i="1" s="1"/>
  <c r="C18" i="1" l="1"/>
  <c r="I18" i="1"/>
  <c r="K22" i="1"/>
  <c r="I22" i="1" s="1"/>
</calcChain>
</file>

<file path=xl/sharedStrings.xml><?xml version="1.0" encoding="utf-8"?>
<sst xmlns="http://schemas.openxmlformats.org/spreadsheetml/2006/main" count="51" uniqueCount="41">
  <si>
    <t>Winst</t>
  </si>
  <si>
    <t>Totaal voordeel</t>
  </si>
  <si>
    <t>Percentage</t>
  </si>
  <si>
    <t>+</t>
  </si>
  <si>
    <t>https://www.belastingdienst.nl/wps/wcm/connect/bldcontentnl/belastingdienst/zakelijk/winst/inkomstenbelasting/inkomstenbelasting_voor_ondernemers/investeringsaftrek_en_desinvesteringsbijtelling/voorwaarden_investeringsregelingen</t>
  </si>
  <si>
    <t>SBI 332 (Installatie van industriële machines en apparatuur)</t>
  </si>
  <si>
    <t>Locatie</t>
  </si>
  <si>
    <t>Bedrijfsmiddelcode</t>
  </si>
  <si>
    <t>B2202</t>
  </si>
  <si>
    <t>Resultaat</t>
  </si>
  <si>
    <t>Bedrag</t>
  </si>
  <si>
    <t>-</t>
  </si>
  <si>
    <t>Uitleg</t>
  </si>
  <si>
    <t>Schatting voordeel bij Vamil 75%</t>
  </si>
  <si>
    <t>Aftrek totaal</t>
  </si>
  <si>
    <t>Aftrek KIA aanschaf HCM</t>
  </si>
  <si>
    <t>Aftrek MIA aanschaf HCM</t>
  </si>
  <si>
    <t>Aftrek MIA inzet eigen personeel HCM</t>
  </si>
  <si>
    <t>Aftrek MIA</t>
  </si>
  <si>
    <t>Aftrek KIA</t>
  </si>
  <si>
    <t>MIA uitleg</t>
  </si>
  <si>
    <t>Voordeel bij MIA</t>
  </si>
  <si>
    <t>Belasting (VPB) zonder MIA</t>
  </si>
  <si>
    <t>Belasting (VPB) met MIA</t>
  </si>
  <si>
    <t>KIA info</t>
  </si>
  <si>
    <t>https://www.belastingdienst.nl/wps/wcm/connect/bldcontentnl/belastingdienst/zakelijk/winst/inkomstenbelasting/veranderingen-actueel-jaar/investeringsaftrek-2022/kleinschaligheidsinvesteringsaftrek-2022</t>
  </si>
  <si>
    <t>Algemene info</t>
  </si>
  <si>
    <t>MIA info</t>
  </si>
  <si>
    <t>https://www.rvo.nl/subsidie-en-financieringswijzer/miavamil/ondernemers</t>
  </si>
  <si>
    <t>voorwaarden</t>
  </si>
  <si>
    <t>voortbrengings</t>
  </si>
  <si>
    <t>Aanvraag MIA</t>
  </si>
  <si>
    <t>Voorwaarden MIA investeringen</t>
  </si>
  <si>
    <t>Rekenvoorbeeld met hoge bedrijfswinst</t>
  </si>
  <si>
    <t>Rekenvoorbeeld met lage bedrijfswinst</t>
  </si>
  <si>
    <t>- Investering in een nieuw bedrijfsmiddel</t>
  </si>
  <si>
    <t>- Item staan op de milieulijst</t>
  </si>
  <si>
    <t>- Investering is min 2500 Euro per bedrijfsmiddel</t>
  </si>
  <si>
    <t xml:space="preserve">- Kosten van verbetering komen in aanmerking voor investeringsaftrek, als het bedrijfsmiddel zelf ook in aanmerking komt voor de aftrek. </t>
  </si>
  <si>
    <t>- Melding doen bij RvO binnen 3 maanden na tekenen koopovereenkomst</t>
  </si>
  <si>
    <t>Healthy Climate Solutions belastingvoordeel calculator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</si>
</sst>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_ ;_ [$€-2]\ * \-#,##0_ ;_ [$€-2]\ * &quot;-&quot;??_ ;_ @_ 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0" fillId="0" borderId="3" xfId="0" applyNumberFormat="1" applyBorder="1"/>
    <xf numFmtId="164" fontId="0" fillId="0" borderId="4" xfId="0" applyNumberFormat="1" applyBorder="1"/>
    <xf numFmtId="0" fontId="0" fillId="0" borderId="5" xfId="0" applyBorder="1" applyAlignment="1">
      <alignment horizontal="right"/>
    </xf>
    <xf numFmtId="0" fontId="0" fillId="0" borderId="0" xfId="0" applyBorder="1"/>
    <xf numFmtId="164" fontId="0" fillId="0" borderId="6" xfId="0" applyNumberFormat="1" applyBorder="1"/>
    <xf numFmtId="165" fontId="0" fillId="0" borderId="0" xfId="0" applyNumberFormat="1" applyBorder="1"/>
    <xf numFmtId="164" fontId="0" fillId="0" borderId="7" xfId="0" applyNumberFormat="1" applyBorder="1"/>
    <xf numFmtId="9" fontId="0" fillId="0" borderId="0" xfId="1" applyFont="1" applyBorder="1"/>
    <xf numFmtId="9" fontId="0" fillId="0" borderId="0" xfId="0" applyNumberFormat="1" applyBorder="1"/>
    <xf numFmtId="0" fontId="0" fillId="0" borderId="7" xfId="0" applyBorder="1"/>
    <xf numFmtId="0" fontId="0" fillId="0" borderId="8" xfId="0" applyBorder="1" applyAlignment="1">
      <alignment horizontal="right"/>
    </xf>
    <xf numFmtId="9" fontId="2" fillId="0" borderId="1" xfId="1" applyFont="1" applyBorder="1"/>
    <xf numFmtId="164" fontId="2" fillId="0" borderId="7" xfId="0" applyNumberFormat="1" applyFont="1" applyBorder="1"/>
    <xf numFmtId="0" fontId="0" fillId="0" borderId="3" xfId="0" applyBorder="1" applyAlignment="1">
      <alignment horizontal="right"/>
    </xf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2"/>
    <xf numFmtId="0" fontId="4" fillId="0" borderId="0" xfId="0" applyFont="1"/>
    <xf numFmtId="164" fontId="2" fillId="0" borderId="9" xfId="0" applyNumberFormat="1" applyFont="1" applyBorder="1" applyProtection="1">
      <protection locked="0"/>
    </xf>
    <xf numFmtId="164" fontId="0" fillId="0" borderId="0" xfId="0" applyNumberFormat="1" applyProtection="1">
      <protection locked="0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124240</xdr:colOff>
      <xdr:row>2</xdr:row>
      <xdr:rowOff>11871</xdr:rowOff>
    </xdr:from>
    <xdr:to>
      <xdr:col>17</xdr:col>
      <xdr:colOff>328269</xdr:colOff>
      <xdr:row>11</xdr:row>
      <xdr:rowOff>68687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9EB5C8-020B-5D42-8E49-8AFE332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4457" y="212034"/>
          <a:ext cx="8486637" cy="189969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vo.nl/subsidie-en-financieringswijzer/miavamil/ondernemers" TargetMode="External"/><Relationship Id="rId2" Type="http://schemas.openxmlformats.org/officeDocument/2006/relationships/hyperlink" Target="https://www.belastingdienst.nl/wps/wcm/connect/bldcontentnl/belastingdienst/zakelijk/winst/inkomstenbelasting/inkomstenbelasting_voor_ondernemers/investeringsaftrek_en_desinvesteringsbijtelling/voorwaarden_investeringsregelingen" TargetMode="External"/><Relationship Id="rId1" Type="http://schemas.openxmlformats.org/officeDocument/2006/relationships/hyperlink" Target="https://www.belastingdienst.nl/wps/wcm/connect/bldcontentnl/belastingdienst/zakelijk/winst/inkomstenbelasting/veranderingen-actueel-jaar/investeringsaftrek-2022/kleinschaligheidsinvesteringsaftrek-202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7C8F-2DAB-9E4A-A6BF-BCC8C06C5DFC}">
  <dimension ref="A1:L35"/>
  <sheetViews>
    <sheetView tabSelected="1" zoomScale="158" zoomScaleNormal="158" workbookViewId="0">
      <selection activeCell="D5" sqref="D5"/>
    </sheetView>
  </sheetViews>
  <sheetFormatPr baseColWidth="10" defaultRowHeight="16" x14ac:dyDescent="0.2"/>
  <cols>
    <col min="2" max="2" width="38.83203125" customWidth="1"/>
    <col min="3" max="3" width="12.83203125" customWidth="1"/>
    <col min="4" max="4" width="13.83203125" bestFit="1" customWidth="1"/>
    <col min="7" max="7" width="33.33203125" customWidth="1"/>
  </cols>
  <sheetData>
    <row r="1" spans="1:11" ht="26" x14ac:dyDescent="0.3">
      <c r="A1" s="33" t="s">
        <v>40</v>
      </c>
    </row>
    <row r="2" spans="1:11" ht="26" x14ac:dyDescent="0.3">
      <c r="A2" s="33"/>
    </row>
    <row r="3" spans="1:11" x14ac:dyDescent="0.2">
      <c r="B3" s="9" t="s">
        <v>12</v>
      </c>
      <c r="C3" s="9" t="s">
        <v>2</v>
      </c>
      <c r="D3" s="9" t="s">
        <v>10</v>
      </c>
      <c r="E3" s="9" t="s">
        <v>9</v>
      </c>
    </row>
    <row r="4" spans="1:11" ht="17" thickBot="1" x14ac:dyDescent="0.25">
      <c r="G4" s="8" t="s">
        <v>20</v>
      </c>
    </row>
    <row r="5" spans="1:11" ht="17" thickBot="1" x14ac:dyDescent="0.25">
      <c r="B5" s="8" t="s">
        <v>16</v>
      </c>
      <c r="C5" s="1">
        <v>0.27</v>
      </c>
      <c r="D5" s="34">
        <v>10000</v>
      </c>
      <c r="E5" s="2">
        <f>C5*D5</f>
        <v>2700</v>
      </c>
      <c r="G5" s="8" t="s">
        <v>30</v>
      </c>
    </row>
    <row r="6" spans="1:11" ht="17" thickBot="1" x14ac:dyDescent="0.25">
      <c r="B6" s="8" t="s">
        <v>17</v>
      </c>
      <c r="C6" s="1">
        <v>0.27</v>
      </c>
      <c r="D6" s="34">
        <v>20000</v>
      </c>
      <c r="E6" s="6">
        <f>C6*D6</f>
        <v>5400</v>
      </c>
      <c r="F6" s="3" t="s">
        <v>3</v>
      </c>
      <c r="G6" s="8" t="s">
        <v>29</v>
      </c>
    </row>
    <row r="7" spans="1:11" x14ac:dyDescent="0.2">
      <c r="B7" s="8" t="s">
        <v>18</v>
      </c>
      <c r="C7" s="1"/>
      <c r="D7" s="2"/>
      <c r="E7" s="7">
        <f>SUM(E5:E6)</f>
        <v>8100</v>
      </c>
      <c r="F7" s="3"/>
    </row>
    <row r="8" spans="1:11" x14ac:dyDescent="0.2">
      <c r="B8" s="8"/>
      <c r="C8" s="1"/>
      <c r="D8" s="2"/>
      <c r="E8" s="7"/>
      <c r="F8" s="3"/>
    </row>
    <row r="9" spans="1:11" x14ac:dyDescent="0.2">
      <c r="B9" s="8" t="s">
        <v>15</v>
      </c>
      <c r="C9" s="1">
        <v>0.28000000000000003</v>
      </c>
      <c r="D9" s="35">
        <f>D5</f>
        <v>10000</v>
      </c>
      <c r="E9" s="6">
        <f>C9*D9</f>
        <v>2800.0000000000005</v>
      </c>
      <c r="F9" s="3" t="s">
        <v>3</v>
      </c>
    </row>
    <row r="10" spans="1:11" x14ac:dyDescent="0.2">
      <c r="B10" s="8" t="s">
        <v>19</v>
      </c>
      <c r="C10" s="1"/>
      <c r="D10" s="2"/>
      <c r="E10" s="7">
        <f>E9</f>
        <v>2800.0000000000005</v>
      </c>
      <c r="F10" s="3"/>
    </row>
    <row r="11" spans="1:11" x14ac:dyDescent="0.2">
      <c r="B11" s="8"/>
      <c r="C11" s="1"/>
      <c r="D11" s="2"/>
      <c r="E11" s="6"/>
      <c r="F11" s="3" t="s">
        <v>3</v>
      </c>
    </row>
    <row r="12" spans="1:11" x14ac:dyDescent="0.2">
      <c r="B12" s="9" t="s">
        <v>14</v>
      </c>
      <c r="C12" s="1"/>
      <c r="D12" s="2"/>
      <c r="E12" s="10">
        <f>E7+E10</f>
        <v>10900</v>
      </c>
      <c r="F12" s="3"/>
    </row>
    <row r="13" spans="1:11" x14ac:dyDescent="0.2">
      <c r="B13" s="8"/>
      <c r="C13" s="1"/>
      <c r="D13" s="2"/>
      <c r="E13" s="7"/>
      <c r="F13" s="3"/>
    </row>
    <row r="14" spans="1:11" x14ac:dyDescent="0.2">
      <c r="B14" s="29" t="s">
        <v>33</v>
      </c>
      <c r="C14" s="11">
        <v>395000</v>
      </c>
      <c r="D14" s="11">
        <f>-E12</f>
        <v>-10900</v>
      </c>
      <c r="E14" s="12">
        <f>C14+D14</f>
        <v>384100</v>
      </c>
      <c r="G14" s="29" t="s">
        <v>34</v>
      </c>
      <c r="H14" s="24" t="s">
        <v>0</v>
      </c>
      <c r="I14" s="11">
        <v>50000</v>
      </c>
      <c r="J14" s="11">
        <f>-E12</f>
        <v>-10900</v>
      </c>
      <c r="K14" s="12">
        <f>I14+J14</f>
        <v>39100</v>
      </c>
    </row>
    <row r="15" spans="1:11" x14ac:dyDescent="0.2">
      <c r="B15" s="13"/>
      <c r="C15" s="14"/>
      <c r="D15" s="7"/>
      <c r="E15" s="15"/>
      <c r="G15" s="25"/>
      <c r="H15" s="26"/>
      <c r="I15" s="14"/>
      <c r="J15" s="7"/>
      <c r="K15" s="15"/>
    </row>
    <row r="16" spans="1:11" x14ac:dyDescent="0.2">
      <c r="B16" s="13" t="s">
        <v>22</v>
      </c>
      <c r="C16" s="16">
        <v>0.25800000000000001</v>
      </c>
      <c r="D16" s="7">
        <f>C14</f>
        <v>395000</v>
      </c>
      <c r="E16" s="15">
        <f>D16*C16</f>
        <v>101910</v>
      </c>
      <c r="G16" s="25"/>
      <c r="H16" s="26" t="s">
        <v>22</v>
      </c>
      <c r="I16" s="19">
        <v>0.15</v>
      </c>
      <c r="J16" s="7">
        <f>I14</f>
        <v>50000</v>
      </c>
      <c r="K16" s="15">
        <f>J16*I16</f>
        <v>7500</v>
      </c>
    </row>
    <row r="17" spans="2:12" x14ac:dyDescent="0.2">
      <c r="B17" s="13" t="s">
        <v>23</v>
      </c>
      <c r="C17" s="16">
        <v>0.25800000000000001</v>
      </c>
      <c r="D17" s="7">
        <f>E14</f>
        <v>384100</v>
      </c>
      <c r="E17" s="17">
        <f>D17*C17</f>
        <v>99097.8</v>
      </c>
      <c r="F17" s="3" t="s">
        <v>11</v>
      </c>
      <c r="G17" s="25"/>
      <c r="H17" s="26" t="s">
        <v>23</v>
      </c>
      <c r="I17" s="19">
        <v>0.15</v>
      </c>
      <c r="J17" s="7">
        <f>K14</f>
        <v>39100</v>
      </c>
      <c r="K17" s="17">
        <f>J17*I17</f>
        <v>5865</v>
      </c>
      <c r="L17" s="3" t="s">
        <v>11</v>
      </c>
    </row>
    <row r="18" spans="2:12" x14ac:dyDescent="0.2">
      <c r="B18" s="13" t="s">
        <v>21</v>
      </c>
      <c r="C18" s="18">
        <f>E18/D5</f>
        <v>0.28121999999999969</v>
      </c>
      <c r="D18" s="14"/>
      <c r="E18" s="15">
        <f>E16-E17</f>
        <v>2812.1999999999971</v>
      </c>
      <c r="G18" s="25"/>
      <c r="H18" s="26" t="s">
        <v>21</v>
      </c>
      <c r="I18" s="18">
        <f>K18/D5</f>
        <v>0.16350000000000001</v>
      </c>
      <c r="J18" s="14"/>
      <c r="K18" s="15">
        <f>K16-K17</f>
        <v>1635</v>
      </c>
    </row>
    <row r="19" spans="2:12" x14ac:dyDescent="0.2">
      <c r="B19" s="13"/>
      <c r="C19" s="18"/>
      <c r="D19" s="14"/>
      <c r="E19" s="15"/>
      <c r="G19" s="25"/>
      <c r="H19" s="26"/>
      <c r="I19" s="18"/>
      <c r="J19" s="14"/>
      <c r="K19" s="15"/>
    </row>
    <row r="20" spans="2:12" x14ac:dyDescent="0.2">
      <c r="B20" s="13" t="s">
        <v>13</v>
      </c>
      <c r="C20" s="19">
        <v>0.03</v>
      </c>
      <c r="D20" s="14"/>
      <c r="E20" s="15">
        <f>D5*C20</f>
        <v>300</v>
      </c>
      <c r="G20" s="25"/>
      <c r="H20" s="26" t="s">
        <v>13</v>
      </c>
      <c r="I20" s="19">
        <v>0.03</v>
      </c>
      <c r="J20" s="14"/>
      <c r="K20" s="15">
        <f>D5*I20</f>
        <v>300</v>
      </c>
    </row>
    <row r="21" spans="2:12" x14ac:dyDescent="0.2">
      <c r="B21" s="21"/>
      <c r="C21" s="5"/>
      <c r="D21" s="5"/>
      <c r="E21" s="20"/>
      <c r="F21" s="3" t="s">
        <v>3</v>
      </c>
      <c r="G21" s="27"/>
      <c r="H21" s="28"/>
      <c r="I21" s="5"/>
      <c r="J21" s="5"/>
      <c r="K21" s="20"/>
      <c r="L21" s="3" t="s">
        <v>3</v>
      </c>
    </row>
    <row r="22" spans="2:12" x14ac:dyDescent="0.2">
      <c r="B22" s="30" t="s">
        <v>1</v>
      </c>
      <c r="C22" s="22">
        <f>E22/D5</f>
        <v>0.31121999999999972</v>
      </c>
      <c r="D22" s="5"/>
      <c r="E22" s="23">
        <f>SUM(E18:E20)</f>
        <v>3112.1999999999971</v>
      </c>
      <c r="G22" s="27"/>
      <c r="H22" s="31" t="s">
        <v>1</v>
      </c>
      <c r="I22" s="22">
        <f>K22/D5</f>
        <v>0.19350000000000001</v>
      </c>
      <c r="J22" s="5"/>
      <c r="K22" s="23">
        <f>SUM(K18:K20)</f>
        <v>1935</v>
      </c>
    </row>
    <row r="26" spans="2:12" x14ac:dyDescent="0.2">
      <c r="B26" s="4" t="s">
        <v>32</v>
      </c>
      <c r="D26" s="9" t="s">
        <v>26</v>
      </c>
      <c r="E26" s="32" t="s">
        <v>4</v>
      </c>
    </row>
    <row r="27" spans="2:12" x14ac:dyDescent="0.2">
      <c r="B27" s="3" t="s">
        <v>35</v>
      </c>
      <c r="D27" s="9" t="s">
        <v>27</v>
      </c>
      <c r="E27" s="32" t="s">
        <v>28</v>
      </c>
    </row>
    <row r="28" spans="2:12" x14ac:dyDescent="0.2">
      <c r="B28" s="3" t="s">
        <v>36</v>
      </c>
      <c r="D28" s="9" t="s">
        <v>24</v>
      </c>
      <c r="E28" s="32" t="s">
        <v>25</v>
      </c>
    </row>
    <row r="29" spans="2:12" x14ac:dyDescent="0.2">
      <c r="B29" s="3" t="s">
        <v>37</v>
      </c>
    </row>
    <row r="30" spans="2:12" x14ac:dyDescent="0.2">
      <c r="B30" s="3" t="s">
        <v>38</v>
      </c>
    </row>
    <row r="31" spans="2:12" x14ac:dyDescent="0.2">
      <c r="B31" s="3" t="s">
        <v>39</v>
      </c>
    </row>
    <row r="33" spans="2:3" x14ac:dyDescent="0.2">
      <c r="B33" s="4" t="s">
        <v>31</v>
      </c>
    </row>
    <row r="34" spans="2:3" x14ac:dyDescent="0.2">
      <c r="B34" t="s">
        <v>6</v>
      </c>
      <c r="C34" t="s">
        <v>5</v>
      </c>
    </row>
    <row r="35" spans="2:3" x14ac:dyDescent="0.2">
      <c r="B35" t="s">
        <v>7</v>
      </c>
      <c r="C35" t="s">
        <v>8</v>
      </c>
    </row>
  </sheetData>
  <sheetProtection sheet="1" objects="1" scenarios="1" selectLockedCells="1"/>
  <hyperlinks>
    <hyperlink ref="E28" r:id="rId1" xr:uid="{64371B3E-9AC7-F742-878C-E2A9F0E041D3}"/>
    <hyperlink ref="E26" r:id="rId2" xr:uid="{7C8A47B7-8FF0-134C-BBAD-B1E9AAF5EF4C}"/>
    <hyperlink ref="E27" r:id="rId3" xr:uid="{86075DFC-5F0A-5141-BBD8-E3CC1ECE8BD1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2021-12-30T10:18:29Z</dcterms:created>
  <dcterms:modified xsi:type="dcterms:W3CDTF">2022-01-14T09:15:51Z</dcterms:modified>
</cp:coreProperties>
</file>